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ultura\Desktop\ARTÍCULO 8\2021 PNT\ARTÍCULO 8, DIRECCIÓN DE CULTURA, JULIO 2021\Fracción VI\Inciso h\"/>
    </mc:Choice>
  </mc:AlternateContent>
  <bookViews>
    <workbookView xWindow="0" yWindow="0" windowWidth="20490" windowHeight="5655"/>
  </bookViews>
  <sheets>
    <sheet name="Hoja1" sheetId="1" r:id="rId1"/>
  </sheets>
  <externalReferences>
    <externalReference r:id="rId2"/>
  </externalReferences>
  <definedNames>
    <definedName name="Año_Calendario">[1]Enero!$N$2</definedName>
    <definedName name="DíasDeTareas" localSheetId="0">[1]Julio!$L$4:$L$36</definedName>
    <definedName name="JulDom1">DATE(Año_Calendario,7,1)-WEEKDAY(DATE(Año_Calendario,7,1))+1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  <c r="B8" i="1"/>
  <c r="H7" i="1"/>
  <c r="G7" i="1"/>
  <c r="F7" i="1"/>
  <c r="E7" i="1"/>
  <c r="D7" i="1"/>
  <c r="C7" i="1"/>
  <c r="B7" i="1"/>
  <c r="H6" i="1"/>
  <c r="G6" i="1"/>
  <c r="F6" i="1"/>
  <c r="E6" i="1"/>
  <c r="D6" i="1"/>
  <c r="C6" i="1"/>
  <c r="B6" i="1"/>
  <c r="H5" i="1"/>
  <c r="G5" i="1"/>
  <c r="F5" i="1"/>
  <c r="E5" i="1"/>
  <c r="D5" i="1"/>
  <c r="C5" i="1"/>
  <c r="B5" i="1"/>
  <c r="H4" i="1"/>
  <c r="G4" i="1"/>
  <c r="F4" i="1"/>
  <c r="E4" i="1"/>
  <c r="D4" i="1"/>
  <c r="C4" i="1"/>
  <c r="B4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<sst xmlns="http://schemas.openxmlformats.org/spreadsheetml/2006/main" count="45" uniqueCount="33">
  <si>
    <t>JULIO</t>
  </si>
  <si>
    <t>TAREAS</t>
  </si>
  <si>
    <t>L</t>
  </si>
  <si>
    <t>M</t>
  </si>
  <si>
    <t>X</t>
  </si>
  <si>
    <t>J</t>
  </si>
  <si>
    <t>V</t>
  </si>
  <si>
    <t>S</t>
  </si>
  <si>
    <t>D</t>
  </si>
  <si>
    <t>LUN</t>
  </si>
  <si>
    <t>MAR</t>
  </si>
  <si>
    <t xml:space="preserve">Resolver pendientes en oficina (Casa de la Cultura) </t>
  </si>
  <si>
    <t>HORARIO SEMANAL</t>
  </si>
  <si>
    <t xml:space="preserve">Resolver pendientes en Presidenciaa y en oficina (Casa de la Cultura) </t>
  </si>
  <si>
    <t>Resolver pendientes en oficina (Casa de la Cultura)</t>
  </si>
  <si>
    <t>MIÉ</t>
  </si>
  <si>
    <t>JUE</t>
  </si>
  <si>
    <t>VIE</t>
  </si>
  <si>
    <t xml:space="preserve">Resolver pendientes en Presidencia y en oficina (Casa de la Cultura)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</si>
  <si>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</si>
  <si>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SÁB.</t>
  </si>
  <si>
    <t>DOM.</t>
  </si>
  <si>
    <t>Resolver pendientes en oficina (Casa de Cultura)</t>
  </si>
  <si>
    <t>Resolver pendientes en oficina (Casa de Cultura) Ultima grabación para concurso Jalisco en Linea 2021.</t>
  </si>
  <si>
    <t>Resolver pendientes en oficina (Casa de la Cultura) Reunión Ordinaria No. 17 de Consejo de Cultura y las Artes</t>
  </si>
  <si>
    <t>Resolver pendientes en oficina (Casa de la Cultura)Pendientes en Presidencia</t>
  </si>
  <si>
    <t>Salida a Guadalajara a entrega de Documentación  a Secretaria de Cultura.</t>
  </si>
  <si>
    <t>Resolver pendientes en Oficina ( Casa de Cultura)</t>
  </si>
  <si>
    <t>Resolver pendientes en oficina (Casa de la Cultura) Resolver pendientes en Presidencia</t>
  </si>
  <si>
    <t xml:space="preserve">Resolver pendientes en Oficina (Casa de la Cultura) </t>
  </si>
  <si>
    <t>Resolver pendientes en  oficina ( Casa de Cultura)</t>
  </si>
  <si>
    <t xml:space="preserve">Resolver pendientes en oficina (Casa de  Cultura) </t>
  </si>
  <si>
    <t>Resolver pendientes en Oficina (Casa de Cultura)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</si>
</sst>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16" x14ac:knownFonts="1">
    <font>
      <sz val="11"/>
      <color theme="1"/>
      <name val="Calibri"/>
      <family val="2"/>
      <scheme val="minor"/>
    </font>
    <font>
      <b/>
      <sz val="24"/>
      <color theme="4"/>
      <name val="Calibri Light"/>
      <family val="2"/>
      <scheme val="major"/>
    </font>
    <font>
      <b/>
      <sz val="17"/>
      <color theme="4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.5"/>
      <color theme="1" tint="0.249977111117893"/>
      <name val="Calibri"/>
      <family val="2"/>
      <scheme val="minor"/>
    </font>
    <font>
      <b/>
      <sz val="12"/>
      <color theme="4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0.5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color theme="1"/>
      <name val="Calibri Light"/>
      <family val="2"/>
      <scheme val="major"/>
    </font>
    <font>
      <b/>
      <sz val="8.5"/>
      <color rgb="FFFF0000"/>
      <name val="Calibri"/>
      <family val="2"/>
      <scheme val="minor"/>
    </font>
    <font>
      <sz val="12"/>
      <color theme="1" tint="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2065187536243"/>
      </right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2065187536243"/>
      </left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2" xfId="0" applyFont="1" applyBorder="1"/>
    <xf numFmtId="0" fontId="0" fillId="0" borderId="3" xfId="0" applyFont="1" applyBorder="1"/>
    <xf numFmtId="0" fontId="0" fillId="0" borderId="6" xfId="0" applyFont="1" applyBorder="1"/>
    <xf numFmtId="0" fontId="3" fillId="0" borderId="0" xfId="0" applyFont="1" applyFill="1" applyBorder="1" applyAlignment="1">
      <alignment horizontal="center" vertical="center"/>
    </xf>
    <xf numFmtId="0" fontId="0" fillId="0" borderId="8" xfId="0" applyFont="1" applyBorder="1"/>
    <xf numFmtId="0" fontId="0" fillId="0" borderId="11" xfId="0" applyFont="1" applyBorder="1"/>
    <xf numFmtId="164" fontId="4" fillId="2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0" xfId="0" applyFont="1" applyBorder="1" applyAlignment="1">
      <alignment horizontal="right" vertical="center" textRotation="90"/>
    </xf>
    <xf numFmtId="0" fontId="6" fillId="0" borderId="0" xfId="0" applyFont="1" applyBorder="1" applyAlignment="1">
      <alignment horizontal="right" vertical="center"/>
    </xf>
    <xf numFmtId="0" fontId="6" fillId="0" borderId="18" xfId="0" applyFont="1" applyBorder="1" applyAlignment="1">
      <alignment horizontal="center"/>
    </xf>
    <xf numFmtId="164" fontId="8" fillId="0" borderId="21" xfId="0" applyNumberFormat="1" applyFont="1" applyFill="1" applyBorder="1" applyAlignment="1">
      <alignment horizontal="left" vertical="center" wrapText="1" indent="1"/>
    </xf>
    <xf numFmtId="0" fontId="0" fillId="0" borderId="22" xfId="0" applyFont="1" applyBorder="1"/>
    <xf numFmtId="0" fontId="0" fillId="0" borderId="0" xfId="0" applyFont="1"/>
    <xf numFmtId="0" fontId="10" fillId="3" borderId="26" xfId="0" applyFont="1" applyFill="1" applyBorder="1" applyAlignment="1">
      <alignment horizontal="left" indent="1"/>
    </xf>
    <xf numFmtId="49" fontId="11" fillId="4" borderId="26" xfId="0" applyNumberFormat="1" applyFont="1" applyFill="1" applyBorder="1" applyAlignment="1">
      <alignment horizontal="left" indent="1"/>
    </xf>
    <xf numFmtId="0" fontId="12" fillId="4" borderId="29" xfId="0" applyFont="1" applyFill="1" applyBorder="1" applyAlignment="1">
      <alignment horizontal="left" vertical="top" indent="1"/>
    </xf>
    <xf numFmtId="0" fontId="6" fillId="0" borderId="33" xfId="0" applyFont="1" applyBorder="1" applyAlignment="1">
      <alignment horizontal="right" vertical="center"/>
    </xf>
    <xf numFmtId="0" fontId="6" fillId="0" borderId="33" xfId="0" applyFont="1" applyBorder="1" applyAlignment="1">
      <alignment horizontal="center"/>
    </xf>
    <xf numFmtId="49" fontId="11" fillId="4" borderId="34" xfId="0" applyNumberFormat="1" applyFont="1" applyFill="1" applyBorder="1" applyAlignment="1">
      <alignment horizontal="left" indent="1"/>
    </xf>
    <xf numFmtId="0" fontId="5" fillId="0" borderId="15" xfId="0" applyFont="1" applyBorder="1" applyAlignment="1">
      <alignment horizontal="right" vertical="center" textRotation="90"/>
    </xf>
    <xf numFmtId="0" fontId="7" fillId="0" borderId="16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49" fontId="14" fillId="4" borderId="7" xfId="0" applyNumberFormat="1" applyFont="1" applyFill="1" applyBorder="1" applyAlignment="1">
      <alignment horizontal="center" vertical="top" wrapText="1"/>
    </xf>
    <xf numFmtId="49" fontId="14" fillId="4" borderId="0" xfId="0" applyNumberFormat="1" applyFont="1" applyFill="1" applyBorder="1" applyAlignment="1">
      <alignment horizontal="center" vertical="top" wrapText="1"/>
    </xf>
    <xf numFmtId="49" fontId="14" fillId="4" borderId="8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7" fillId="0" borderId="40" xfId="0" applyFont="1" applyBorder="1" applyAlignment="1">
      <alignment horizontal="left"/>
    </xf>
    <xf numFmtId="0" fontId="7" fillId="0" borderId="41" xfId="0" applyFont="1" applyBorder="1" applyAlignment="1">
      <alignment horizontal="left"/>
    </xf>
    <xf numFmtId="0" fontId="12" fillId="4" borderId="42" xfId="0" applyFont="1" applyFill="1" applyBorder="1" applyAlignment="1">
      <alignment horizontal="left" vertical="top" indent="1"/>
    </xf>
    <xf numFmtId="164" fontId="6" fillId="0" borderId="21" xfId="0" applyNumberFormat="1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Fill="1" applyBorder="1" applyAlignment="1">
      <alignment horizontal="center"/>
    </xf>
    <xf numFmtId="164" fontId="15" fillId="0" borderId="18" xfId="0" applyNumberFormat="1" applyFont="1" applyFill="1" applyBorder="1" applyAlignment="1">
      <alignment horizontal="left"/>
    </xf>
    <xf numFmtId="164" fontId="15" fillId="0" borderId="19" xfId="0" applyNumberFormat="1" applyFont="1" applyFill="1" applyBorder="1" applyAlignment="1">
      <alignment horizontal="left"/>
    </xf>
    <xf numFmtId="0" fontId="5" fillId="0" borderId="23" xfId="0" applyFont="1" applyBorder="1" applyAlignment="1">
      <alignment horizontal="right" vertical="center" textRotation="90"/>
    </xf>
    <xf numFmtId="0" fontId="5" fillId="0" borderId="15" xfId="0" applyFont="1" applyBorder="1" applyAlignment="1">
      <alignment horizontal="right" vertical="center" textRotation="90"/>
    </xf>
    <xf numFmtId="0" fontId="7" fillId="0" borderId="16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49" fontId="14" fillId="4" borderId="38" xfId="0" applyNumberFormat="1" applyFont="1" applyFill="1" applyBorder="1" applyAlignment="1">
      <alignment horizontal="center" vertical="top" wrapText="1"/>
    </xf>
    <xf numFmtId="49" fontId="14" fillId="4" borderId="39" xfId="0" applyNumberFormat="1" applyFont="1" applyFill="1" applyBorder="1" applyAlignment="1">
      <alignment horizontal="center" vertical="top" wrapText="1"/>
    </xf>
    <xf numFmtId="49" fontId="14" fillId="4" borderId="37" xfId="0" applyNumberFormat="1" applyFont="1" applyFill="1" applyBorder="1" applyAlignment="1">
      <alignment horizontal="center" vertical="top" wrapText="1"/>
    </xf>
    <xf numFmtId="49" fontId="14" fillId="4" borderId="7" xfId="0" applyNumberFormat="1" applyFont="1" applyFill="1" applyBorder="1" applyAlignment="1">
      <alignment horizontal="center" vertical="top" wrapText="1"/>
    </xf>
    <xf numFmtId="49" fontId="14" fillId="4" borderId="0" xfId="0" applyNumberFormat="1" applyFont="1" applyFill="1" applyBorder="1" applyAlignment="1">
      <alignment horizontal="center" vertical="top" wrapText="1"/>
    </xf>
    <xf numFmtId="49" fontId="14" fillId="4" borderId="8" xfId="0" applyNumberFormat="1" applyFont="1" applyFill="1" applyBorder="1" applyAlignment="1">
      <alignment horizontal="center" vertical="top" wrapText="1"/>
    </xf>
    <xf numFmtId="0" fontId="12" fillId="4" borderId="43" xfId="0" applyFont="1" applyFill="1" applyBorder="1" applyAlignment="1">
      <alignment horizontal="left" vertical="top" indent="1"/>
    </xf>
    <xf numFmtId="0" fontId="12" fillId="4" borderId="44" xfId="0" applyFont="1" applyFill="1" applyBorder="1" applyAlignment="1">
      <alignment horizontal="left" vertical="top" indent="1"/>
    </xf>
    <xf numFmtId="164" fontId="12" fillId="4" borderId="43" xfId="0" applyNumberFormat="1" applyFont="1" applyFill="1" applyBorder="1" applyAlignment="1">
      <alignment horizontal="left" vertical="top" indent="1"/>
    </xf>
    <xf numFmtId="164" fontId="12" fillId="4" borderId="22" xfId="0" applyNumberFormat="1" applyFont="1" applyFill="1" applyBorder="1" applyAlignment="1">
      <alignment horizontal="left" vertical="top" indent="1"/>
    </xf>
    <xf numFmtId="49" fontId="11" fillId="4" borderId="27" xfId="0" applyNumberFormat="1" applyFont="1" applyFill="1" applyBorder="1" applyAlignment="1">
      <alignment horizontal="left" indent="1"/>
    </xf>
    <xf numFmtId="49" fontId="11" fillId="4" borderId="28" xfId="0" applyNumberFormat="1" applyFont="1" applyFill="1" applyBorder="1" applyAlignment="1">
      <alignment horizontal="left" indent="1"/>
    </xf>
    <xf numFmtId="49" fontId="11" fillId="4" borderId="8" xfId="0" applyNumberFormat="1" applyFont="1" applyFill="1" applyBorder="1" applyAlignment="1">
      <alignment horizontal="left" inden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12" fillId="4" borderId="30" xfId="0" applyFont="1" applyFill="1" applyBorder="1" applyAlignment="1">
      <alignment horizontal="left" vertical="top" indent="1"/>
    </xf>
    <xf numFmtId="0" fontId="12" fillId="4" borderId="31" xfId="0" applyFont="1" applyFill="1" applyBorder="1" applyAlignment="1">
      <alignment horizontal="left" vertical="top" indent="1"/>
    </xf>
    <xf numFmtId="0" fontId="12" fillId="4" borderId="32" xfId="0" applyFont="1" applyFill="1" applyBorder="1" applyAlignment="1">
      <alignment horizontal="left" vertical="top" indent="1"/>
    </xf>
    <xf numFmtId="164" fontId="12" fillId="4" borderId="30" xfId="0" applyNumberFormat="1" applyFont="1" applyFill="1" applyBorder="1" applyAlignment="1">
      <alignment horizontal="left" vertical="top" indent="1"/>
    </xf>
    <xf numFmtId="164" fontId="12" fillId="4" borderId="32" xfId="0" applyNumberFormat="1" applyFont="1" applyFill="1" applyBorder="1" applyAlignment="1">
      <alignment horizontal="left" vertical="top" indent="1"/>
    </xf>
    <xf numFmtId="0" fontId="7" fillId="0" borderId="18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13" fillId="4" borderId="30" xfId="0" applyFont="1" applyFill="1" applyBorder="1" applyAlignment="1">
      <alignment horizontal="left" vertical="top" indent="1"/>
    </xf>
    <xf numFmtId="0" fontId="13" fillId="4" borderId="32" xfId="0" applyFont="1" applyFill="1" applyBorder="1" applyAlignment="1">
      <alignment horizontal="left" vertical="top" indent="1"/>
    </xf>
    <xf numFmtId="0" fontId="5" fillId="0" borderId="23" xfId="0" applyFont="1" applyBorder="1" applyAlignment="1">
      <alignment vertical="center" textRotation="90"/>
    </xf>
    <xf numFmtId="0" fontId="5" fillId="0" borderId="15" xfId="0" applyFont="1" applyBorder="1" applyAlignment="1">
      <alignment vertical="center" textRotation="90"/>
    </xf>
    <xf numFmtId="49" fontId="11" fillId="4" borderId="35" xfId="0" applyNumberFormat="1" applyFont="1" applyFill="1" applyBorder="1" applyAlignment="1">
      <alignment horizontal="left" indent="1"/>
    </xf>
    <xf numFmtId="49" fontId="11" fillId="4" borderId="36" xfId="0" applyNumberFormat="1" applyFont="1" applyFill="1" applyBorder="1" applyAlignment="1">
      <alignment horizontal="left" indent="1"/>
    </xf>
    <xf numFmtId="49" fontId="11" fillId="4" borderId="37" xfId="0" applyNumberFormat="1" applyFont="1" applyFill="1" applyBorder="1" applyAlignment="1">
      <alignment horizontal="left" indent="1"/>
    </xf>
    <xf numFmtId="49" fontId="11" fillId="4" borderId="27" xfId="0" applyNumberFormat="1" applyFont="1" applyFill="1" applyBorder="1" applyAlignment="1">
      <alignment horizontal="left" vertical="center" indent="1"/>
    </xf>
    <xf numFmtId="49" fontId="11" fillId="4" borderId="8" xfId="0" applyNumberFormat="1" applyFont="1" applyFill="1" applyBorder="1" applyAlignment="1">
      <alignment horizontal="left" vertical="center" indent="1"/>
    </xf>
    <xf numFmtId="0" fontId="9" fillId="0" borderId="7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3" borderId="27" xfId="0" applyFont="1" applyFill="1" applyBorder="1" applyAlignment="1">
      <alignment horizontal="left" indent="1"/>
    </xf>
    <xf numFmtId="0" fontId="10" fillId="3" borderId="28" xfId="0" applyFont="1" applyFill="1" applyBorder="1" applyAlignment="1">
      <alignment horizontal="left" indent="1"/>
    </xf>
    <xf numFmtId="0" fontId="10" fillId="3" borderId="8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20" xfId="0" applyFont="1" applyFill="1" applyBorder="1" applyAlignment="1">
      <alignment horizontal="center" vertical="center" textRotation="90"/>
    </xf>
    <xf numFmtId="0" fontId="2" fillId="0" borderId="4" xfId="0" applyFont="1" applyBorder="1" applyAlignment="1">
      <alignment horizontal="left" vertical="center" indent="2"/>
    </xf>
    <xf numFmtId="0" fontId="2" fillId="0" borderId="5" xfId="0" applyFont="1" applyBorder="1" applyAlignment="1">
      <alignment horizontal="left" vertical="center" indent="2"/>
    </xf>
    <xf numFmtId="0" fontId="2" fillId="0" borderId="9" xfId="0" applyFont="1" applyBorder="1" applyAlignment="1">
      <alignment horizontal="left" vertical="center" indent="2"/>
    </xf>
    <xf numFmtId="0" fontId="2" fillId="0" borderId="10" xfId="0" applyFont="1" applyBorder="1" applyAlignment="1">
      <alignment horizontal="left" vertical="center" indent="2"/>
    </xf>
    <xf numFmtId="0" fontId="5" fillId="0" borderId="4" xfId="0" applyFont="1" applyBorder="1" applyAlignment="1">
      <alignment horizontal="right" vertical="center" textRotation="90"/>
    </xf>
    <xf numFmtId="0" fontId="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</cellXfs>
  <cellStyles count="1">
    <cellStyle name="Normal" xfId="0" builtinId="0"/>
  </cellStyles>
  <dxfs count="5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RANSPARENCIA\AGENDA%20DIARIA\2020\AGENDA%20CULTURA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</sheetNames>
    <sheetDataSet>
      <sheetData sheetId="0">
        <row r="2">
          <cell r="N2">
            <v>2020</v>
          </cell>
        </row>
      </sheetData>
      <sheetData sheetId="1"/>
      <sheetData sheetId="2"/>
      <sheetData sheetId="3"/>
      <sheetData sheetId="4"/>
      <sheetData sheetId="5"/>
      <sheetData sheetId="6">
        <row r="4">
          <cell r="L4">
            <v>6</v>
          </cell>
        </row>
        <row r="5">
          <cell r="L5">
            <v>13</v>
          </cell>
        </row>
        <row r="6">
          <cell r="L6">
            <v>20</v>
          </cell>
        </row>
        <row r="7">
          <cell r="L7">
            <v>27</v>
          </cell>
        </row>
        <row r="10">
          <cell r="L10">
            <v>7</v>
          </cell>
        </row>
        <row r="11">
          <cell r="L11">
            <v>14</v>
          </cell>
        </row>
        <row r="12">
          <cell r="L12">
            <v>21</v>
          </cell>
        </row>
        <row r="13">
          <cell r="L13">
            <v>28</v>
          </cell>
        </row>
        <row r="16">
          <cell r="L16">
            <v>1</v>
          </cell>
        </row>
        <row r="17">
          <cell r="L17">
            <v>8</v>
          </cell>
        </row>
        <row r="18">
          <cell r="L18">
            <v>15</v>
          </cell>
        </row>
        <row r="19">
          <cell r="L19">
            <v>22</v>
          </cell>
        </row>
        <row r="20">
          <cell r="L20">
            <v>29</v>
          </cell>
        </row>
        <row r="22">
          <cell r="L22">
            <v>2</v>
          </cell>
        </row>
        <row r="23">
          <cell r="L23">
            <v>9</v>
          </cell>
        </row>
        <row r="24">
          <cell r="L24">
            <v>16</v>
          </cell>
        </row>
        <row r="25">
          <cell r="L25">
            <v>23</v>
          </cell>
        </row>
        <row r="26">
          <cell r="L26">
            <v>30</v>
          </cell>
        </row>
        <row r="28">
          <cell r="L28">
            <v>3</v>
          </cell>
        </row>
        <row r="29">
          <cell r="L29">
            <v>17</v>
          </cell>
        </row>
        <row r="30">
          <cell r="L30">
            <v>24</v>
          </cell>
        </row>
        <row r="31">
          <cell r="L31">
            <v>31</v>
          </cell>
        </row>
        <row r="33">
          <cell r="L33">
            <v>11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topLeftCell="I19" workbookViewId="0">
      <selection activeCell="L31" sqref="L31"/>
    </sheetView>
  </sheetViews>
  <sheetFormatPr baseColWidth="10" defaultRowHeight="15" x14ac:dyDescent="0.25"/>
  <cols>
    <col min="1" max="1" width="7.5703125" customWidth="1"/>
    <col min="2" max="2" width="4" customWidth="1"/>
    <col min="3" max="4" width="3.85546875" customWidth="1"/>
    <col min="5" max="5" width="4.140625" customWidth="1"/>
    <col min="6" max="6" width="4" customWidth="1"/>
    <col min="7" max="7" width="3.5703125" customWidth="1"/>
    <col min="8" max="8" width="3.85546875" customWidth="1"/>
    <col min="10" max="10" width="6" customWidth="1"/>
    <col min="11" max="11" width="6.85546875" customWidth="1"/>
    <col min="12" max="12" width="112.28515625" customWidth="1"/>
  </cols>
  <sheetData>
    <row r="1" spans="1:13" x14ac:dyDescent="0.25">
      <c r="A1" s="79" t="s">
        <v>0</v>
      </c>
      <c r="B1" s="1"/>
      <c r="C1" s="1"/>
      <c r="D1" s="1"/>
      <c r="E1" s="1"/>
      <c r="F1" s="1"/>
      <c r="G1" s="1"/>
      <c r="H1" s="1"/>
      <c r="I1" s="2"/>
      <c r="J1" s="82" t="s">
        <v>1</v>
      </c>
      <c r="K1" s="83">
        <v>2013</v>
      </c>
      <c r="L1" s="83"/>
      <c r="M1" s="3"/>
    </row>
    <row r="2" spans="1:13" x14ac:dyDescent="0.25">
      <c r="A2" s="80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/>
      <c r="J2" s="84"/>
      <c r="K2" s="85"/>
      <c r="L2" s="85"/>
      <c r="M2" s="6"/>
    </row>
    <row r="3" spans="1:13" x14ac:dyDescent="0.25">
      <c r="A3" s="80"/>
      <c r="B3" s="7">
        <f>IF(DAY(JulDom1)=1,JulDom1-6,JulDom1+1)</f>
        <v>44011</v>
      </c>
      <c r="C3" s="7">
        <f>IF(DAY(JulDom1)=1,JulDom1-5,JulDom1+2)</f>
        <v>44012</v>
      </c>
      <c r="D3" s="7">
        <f>IF(DAY(JulDom1)=1,JulDom1-4,JulDom1+3)</f>
        <v>44013</v>
      </c>
      <c r="E3" s="7">
        <f>IF(DAY(JulDom1)=1,JulDom1-3,JulDom1+4)</f>
        <v>44014</v>
      </c>
      <c r="F3" s="7">
        <f>IF(DAY(JulDom1)=1,JulDom1-2,JulDom1+5)</f>
        <v>44015</v>
      </c>
      <c r="G3" s="8">
        <f>IF(DAY(JulDom1)=1,JulDom1-1,JulDom1+6)</f>
        <v>44016</v>
      </c>
      <c r="H3" s="8">
        <f>IF(DAY(JulDom1)=1,JulDom1,JulDom1+7)</f>
        <v>44017</v>
      </c>
      <c r="I3" s="5"/>
      <c r="J3" s="86" t="s">
        <v>9</v>
      </c>
      <c r="K3" s="9">
        <v>5</v>
      </c>
      <c r="L3" s="87" t="s">
        <v>22</v>
      </c>
      <c r="M3" s="88"/>
    </row>
    <row r="4" spans="1:13" x14ac:dyDescent="0.25">
      <c r="A4" s="80"/>
      <c r="B4" s="7">
        <f>IF(DAY(JulDom1)=1,JulDom1+1,JulDom1+8)</f>
        <v>44018</v>
      </c>
      <c r="C4" s="7">
        <f>IF(DAY(JulDom1)=1,JulDom1+2,JulDom1+9)</f>
        <v>44019</v>
      </c>
      <c r="D4" s="7">
        <f>IF(DAY(JulDom1)=1,JulDom1+3,JulDom1+10)</f>
        <v>44020</v>
      </c>
      <c r="E4" s="7">
        <f>IF(DAY(JulDom1)=1,JulDom1+4,JulDom1+11)</f>
        <v>44021</v>
      </c>
      <c r="F4" s="7">
        <f>IF(DAY(JulDom1)=1,JulDom1+5,JulDom1+12)</f>
        <v>44022</v>
      </c>
      <c r="G4" s="7">
        <f>IF(DAY(JulDom1)=1,JulDom1+6,JulDom1+13)</f>
        <v>44023</v>
      </c>
      <c r="H4" s="8">
        <f>IF(DAY(JulDom1)=1,JulDom1+7,JulDom1+14)</f>
        <v>44024</v>
      </c>
      <c r="I4" s="5"/>
      <c r="J4" s="39"/>
      <c r="K4" s="10">
        <v>12</v>
      </c>
      <c r="L4" s="40" t="s">
        <v>22</v>
      </c>
      <c r="M4" s="41"/>
    </row>
    <row r="5" spans="1:13" x14ac:dyDescent="0.25">
      <c r="A5" s="80"/>
      <c r="B5" s="7">
        <f>IF(DAY(JulDom1)=1,JulDom1+8,JulDom1+15)</f>
        <v>44025</v>
      </c>
      <c r="C5" s="7">
        <f>IF(DAY(JulDom1)=1,JulDom1+9,JulDom1+16)</f>
        <v>44026</v>
      </c>
      <c r="D5" s="7">
        <f>IF(DAY(JulDom1)=1,JulDom1+10,JulDom1+17)</f>
        <v>44027</v>
      </c>
      <c r="E5" s="7">
        <f>IF(DAY(JulDom1)=1,JulDom1+11,JulDom1+18)</f>
        <v>44028</v>
      </c>
      <c r="F5" s="7">
        <f>IF(DAY(JulDom1)=1,JulDom1+12,JulDom1+19)</f>
        <v>44029</v>
      </c>
      <c r="G5" s="7">
        <f>IF(DAY(JulDom1)=1,JulDom1+13,JulDom1+20)</f>
        <v>44030</v>
      </c>
      <c r="H5" s="8">
        <f>IF(DAY(JulDom1)=1,JulDom1+14,JulDom1+21)</f>
        <v>44031</v>
      </c>
      <c r="I5" s="5"/>
      <c r="J5" s="39"/>
      <c r="K5" s="10">
        <v>19</v>
      </c>
      <c r="L5" s="40" t="s">
        <v>22</v>
      </c>
      <c r="M5" s="41"/>
    </row>
    <row r="6" spans="1:13" x14ac:dyDescent="0.25">
      <c r="A6" s="80"/>
      <c r="B6" s="7">
        <f>IF(DAY(JulDom1)=1,JulDom1+15,JulDom1+22)</f>
        <v>44032</v>
      </c>
      <c r="C6" s="7">
        <f>IF(DAY(JulDom1)=1,JulDom1+16,JulDom1+23)</f>
        <v>44033</v>
      </c>
      <c r="D6" s="7">
        <f>IF(DAY(JulDom1)=1,JulDom1+17,JulDom1+24)</f>
        <v>44034</v>
      </c>
      <c r="E6" s="7">
        <f>IF(DAY(JulDom1)=1,JulDom1+18,JulDom1+25)</f>
        <v>44035</v>
      </c>
      <c r="F6" s="7">
        <f>IF(DAY(JulDom1)=1,JulDom1+19,JulDom1+26)</f>
        <v>44036</v>
      </c>
      <c r="G6" s="8">
        <f>IF(DAY(JulDom1)=1,JulDom1+20,JulDom1+27)</f>
        <v>44037</v>
      </c>
      <c r="H6" s="8">
        <f>IF(DAY(JulDom1)=1,JulDom1+21,JulDom1+28)</f>
        <v>44038</v>
      </c>
      <c r="I6" s="5"/>
      <c r="J6" s="11"/>
      <c r="K6" s="10">
        <v>26</v>
      </c>
      <c r="L6" s="40" t="s">
        <v>23</v>
      </c>
      <c r="M6" s="41"/>
    </row>
    <row r="7" spans="1:13" x14ac:dyDescent="0.25">
      <c r="A7" s="80"/>
      <c r="B7" s="7">
        <f>IF(DAY(JulDom1)=1,JulDom1+22,JulDom1+29)</f>
        <v>44039</v>
      </c>
      <c r="C7" s="7">
        <f>IF(DAY(JulDom1)=1,JulDom1+23,JulDom1+30)</f>
        <v>44040</v>
      </c>
      <c r="D7" s="7">
        <f>IF(DAY(JulDom1)=1,JulDom1+24,JulDom1+31)</f>
        <v>44041</v>
      </c>
      <c r="E7" s="8">
        <f>IF(DAY(JulDom1)=1,JulDom1+25,JulDom1+32)</f>
        <v>44042</v>
      </c>
      <c r="F7" s="8">
        <f>IF(DAY(JulDom1)=1,JulDom1+26,JulDom1+33)</f>
        <v>44043</v>
      </c>
      <c r="G7" s="8">
        <f>IF(DAY(JulDom1)=1,JulDom1+27,JulDom1+34)</f>
        <v>44044</v>
      </c>
      <c r="H7" s="8">
        <f>IF(DAY(JulDom1)=1,JulDom1+28,JulDom1+35)</f>
        <v>44045</v>
      </c>
      <c r="I7" s="5"/>
      <c r="J7" s="11"/>
      <c r="K7" s="10"/>
      <c r="L7" s="40"/>
      <c r="M7" s="41"/>
    </row>
    <row r="8" spans="1:13" x14ac:dyDescent="0.25">
      <c r="A8" s="80"/>
      <c r="B8" s="8">
        <f>IF(DAY(JulDom1)=1,JulDom1+29,JulDom1+36)</f>
        <v>44046</v>
      </c>
      <c r="C8" s="8">
        <f>IF(DAY(JulDom1)=1,JulDom1+30,JulDom1+37)</f>
        <v>44047</v>
      </c>
      <c r="D8" s="8">
        <f>IF(DAY(JulDom1)=1,JulDom1+31,JulDom1+38)</f>
        <v>44048</v>
      </c>
      <c r="E8" s="8">
        <f>IF(DAY(JulDom1)=1,JulDom1+32,JulDom1+39)</f>
        <v>44049</v>
      </c>
      <c r="F8" s="8">
        <f>IF(DAY(JulDom1)=1,JulDom1+33,JulDom1+40)</f>
        <v>44050</v>
      </c>
      <c r="G8" s="8">
        <f>IF(DAY(JulDom1)=1,JulDom1+34,JulDom1+41)</f>
        <v>44051</v>
      </c>
      <c r="H8" s="8">
        <f>IF(DAY(JulDom1)=1,JulDom1+35,JulDom1+42)</f>
        <v>44052</v>
      </c>
      <c r="I8" s="5"/>
      <c r="J8" s="12"/>
      <c r="K8" s="13"/>
      <c r="L8" s="62"/>
      <c r="M8" s="63"/>
    </row>
    <row r="9" spans="1:13" x14ac:dyDescent="0.25">
      <c r="A9" s="81"/>
      <c r="B9" s="14"/>
      <c r="C9" s="14"/>
      <c r="D9" s="14"/>
      <c r="E9" s="14"/>
      <c r="F9" s="14"/>
      <c r="G9" s="14"/>
      <c r="H9" s="14"/>
      <c r="I9" s="15"/>
      <c r="J9" s="38" t="s">
        <v>10</v>
      </c>
      <c r="K9" s="9">
        <v>6</v>
      </c>
      <c r="L9" s="55" t="s">
        <v>24</v>
      </c>
      <c r="M9" s="56"/>
    </row>
    <row r="10" spans="1:13" x14ac:dyDescent="0.25">
      <c r="A10" s="73" t="s">
        <v>12</v>
      </c>
      <c r="B10" s="74"/>
      <c r="C10" s="74"/>
      <c r="D10" s="74"/>
      <c r="E10" s="74"/>
      <c r="F10" s="74"/>
      <c r="G10" s="74"/>
      <c r="H10" s="74"/>
      <c r="I10" s="75"/>
      <c r="J10" s="39"/>
      <c r="K10" s="10">
        <v>13</v>
      </c>
      <c r="L10" s="40" t="s">
        <v>13</v>
      </c>
      <c r="M10" s="41"/>
    </row>
    <row r="11" spans="1:13" x14ac:dyDescent="0.25">
      <c r="A11" s="73"/>
      <c r="B11" s="74"/>
      <c r="C11" s="74"/>
      <c r="D11" s="74"/>
      <c r="E11" s="74"/>
      <c r="F11" s="74"/>
      <c r="G11" s="74"/>
      <c r="H11" s="74"/>
      <c r="I11" s="75"/>
      <c r="J11" s="39"/>
      <c r="K11" s="10">
        <v>20</v>
      </c>
      <c r="L11" s="40" t="s">
        <v>14</v>
      </c>
      <c r="M11" s="41"/>
    </row>
    <row r="12" spans="1:13" x14ac:dyDescent="0.25">
      <c r="A12" s="17" t="s">
        <v>9</v>
      </c>
      <c r="B12" s="76" t="s">
        <v>10</v>
      </c>
      <c r="C12" s="77"/>
      <c r="D12" s="76" t="s">
        <v>15</v>
      </c>
      <c r="E12" s="77"/>
      <c r="F12" s="76" t="s">
        <v>16</v>
      </c>
      <c r="G12" s="77"/>
      <c r="H12" s="76" t="s">
        <v>17</v>
      </c>
      <c r="I12" s="78"/>
      <c r="J12" s="11"/>
      <c r="K12" s="10">
        <v>27</v>
      </c>
      <c r="L12" s="40" t="s">
        <v>25</v>
      </c>
      <c r="M12" s="41"/>
    </row>
    <row r="13" spans="1:13" x14ac:dyDescent="0.25">
      <c r="A13" s="18"/>
      <c r="B13" s="52"/>
      <c r="C13" s="53"/>
      <c r="D13" s="52"/>
      <c r="E13" s="53"/>
      <c r="F13" s="52"/>
      <c r="G13" s="53"/>
      <c r="H13" s="52"/>
      <c r="I13" s="54"/>
      <c r="J13" s="11"/>
      <c r="K13" s="10"/>
      <c r="L13" s="40"/>
      <c r="M13" s="41"/>
    </row>
    <row r="14" spans="1:13" x14ac:dyDescent="0.25">
      <c r="A14" s="19"/>
      <c r="B14" s="57"/>
      <c r="C14" s="58"/>
      <c r="D14" s="57"/>
      <c r="E14" s="58"/>
      <c r="F14" s="57"/>
      <c r="G14" s="58"/>
      <c r="H14" s="60"/>
      <c r="I14" s="61"/>
      <c r="J14" s="20"/>
      <c r="K14" s="21"/>
      <c r="L14" s="62"/>
      <c r="M14" s="63"/>
    </row>
    <row r="15" spans="1:13" x14ac:dyDescent="0.25">
      <c r="A15" s="18"/>
      <c r="B15" s="52"/>
      <c r="C15" s="53"/>
      <c r="D15" s="52"/>
      <c r="E15" s="53"/>
      <c r="F15" s="52"/>
      <c r="G15" s="53"/>
      <c r="H15" s="71"/>
      <c r="I15" s="72"/>
      <c r="J15" s="66" t="s">
        <v>15</v>
      </c>
      <c r="K15" s="9">
        <v>7</v>
      </c>
      <c r="L15" s="55" t="s">
        <v>26</v>
      </c>
      <c r="M15" s="56"/>
    </row>
    <row r="16" spans="1:13" x14ac:dyDescent="0.25">
      <c r="A16" s="19"/>
      <c r="B16" s="57"/>
      <c r="C16" s="58"/>
      <c r="D16" s="57"/>
      <c r="E16" s="58"/>
      <c r="F16" s="57"/>
      <c r="G16" s="58"/>
      <c r="H16" s="60"/>
      <c r="I16" s="61"/>
      <c r="J16" s="67"/>
      <c r="K16" s="10">
        <v>14</v>
      </c>
      <c r="L16" s="40" t="s">
        <v>22</v>
      </c>
      <c r="M16" s="41"/>
    </row>
    <row r="17" spans="1:13" x14ac:dyDescent="0.25">
      <c r="A17" s="22"/>
      <c r="B17" s="68"/>
      <c r="C17" s="69"/>
      <c r="D17" s="68"/>
      <c r="E17" s="69"/>
      <c r="F17" s="68"/>
      <c r="G17" s="69"/>
      <c r="H17" s="68"/>
      <c r="I17" s="70"/>
      <c r="J17" s="67"/>
      <c r="K17" s="10">
        <v>21</v>
      </c>
      <c r="L17" s="40" t="s">
        <v>22</v>
      </c>
      <c r="M17" s="41"/>
    </row>
    <row r="18" spans="1:13" x14ac:dyDescent="0.25">
      <c r="A18" s="19"/>
      <c r="B18" s="57"/>
      <c r="C18" s="58"/>
      <c r="D18" s="57"/>
      <c r="E18" s="58"/>
      <c r="F18" s="57"/>
      <c r="G18" s="58"/>
      <c r="H18" s="60"/>
      <c r="I18" s="61"/>
      <c r="J18" s="11"/>
      <c r="K18" s="10">
        <v>28</v>
      </c>
      <c r="L18" s="40" t="s">
        <v>22</v>
      </c>
      <c r="M18" s="41"/>
    </row>
    <row r="19" spans="1:13" x14ac:dyDescent="0.25">
      <c r="A19" s="18"/>
      <c r="B19" s="52"/>
      <c r="C19" s="53"/>
      <c r="D19" s="52"/>
      <c r="E19" s="53"/>
      <c r="F19" s="52"/>
      <c r="G19" s="53"/>
      <c r="H19" s="52"/>
      <c r="I19" s="54"/>
      <c r="J19" s="11"/>
      <c r="K19" s="10"/>
      <c r="L19" s="40"/>
      <c r="M19" s="41"/>
    </row>
    <row r="20" spans="1:13" x14ac:dyDescent="0.25">
      <c r="A20" s="19"/>
      <c r="B20" s="57"/>
      <c r="C20" s="58"/>
      <c r="D20" s="57"/>
      <c r="E20" s="58"/>
      <c r="F20" s="57"/>
      <c r="G20" s="58"/>
      <c r="H20" s="64"/>
      <c r="I20" s="65"/>
      <c r="J20" s="20"/>
      <c r="K20" s="21"/>
      <c r="L20" s="62"/>
      <c r="M20" s="63"/>
    </row>
    <row r="21" spans="1:13" x14ac:dyDescent="0.25">
      <c r="A21" s="18"/>
      <c r="B21" s="52"/>
      <c r="C21" s="53"/>
      <c r="D21" s="52"/>
      <c r="E21" s="53"/>
      <c r="F21" s="52"/>
      <c r="G21" s="53"/>
      <c r="H21" s="52"/>
      <c r="I21" s="54"/>
      <c r="J21" s="66" t="s">
        <v>16</v>
      </c>
      <c r="K21" s="9">
        <v>1</v>
      </c>
      <c r="L21" s="55" t="s">
        <v>27</v>
      </c>
      <c r="M21" s="56"/>
    </row>
    <row r="22" spans="1:13" x14ac:dyDescent="0.25">
      <c r="A22" s="19"/>
      <c r="B22" s="57"/>
      <c r="C22" s="58"/>
      <c r="D22" s="57"/>
      <c r="E22" s="58"/>
      <c r="F22" s="57"/>
      <c r="G22" s="58"/>
      <c r="H22" s="60"/>
      <c r="I22" s="61"/>
      <c r="J22" s="67"/>
      <c r="K22" s="10">
        <v>8</v>
      </c>
      <c r="L22" s="40" t="s">
        <v>27</v>
      </c>
      <c r="M22" s="41"/>
    </row>
    <row r="23" spans="1:13" x14ac:dyDescent="0.25">
      <c r="A23" s="18"/>
      <c r="B23" s="52"/>
      <c r="C23" s="53"/>
      <c r="D23" s="52"/>
      <c r="E23" s="53"/>
      <c r="F23" s="52"/>
      <c r="G23" s="53"/>
      <c r="H23" s="52"/>
      <c r="I23" s="54"/>
      <c r="J23" s="67"/>
      <c r="K23" s="10">
        <v>15</v>
      </c>
      <c r="L23" s="40" t="s">
        <v>11</v>
      </c>
      <c r="M23" s="41"/>
    </row>
    <row r="24" spans="1:13" x14ac:dyDescent="0.25">
      <c r="A24" s="19"/>
      <c r="B24" s="57"/>
      <c r="C24" s="58"/>
      <c r="D24" s="57"/>
      <c r="E24" s="58"/>
      <c r="F24" s="57"/>
      <c r="G24" s="58"/>
      <c r="H24" s="60"/>
      <c r="I24" s="61"/>
      <c r="J24" s="67"/>
      <c r="K24" s="10">
        <v>22</v>
      </c>
      <c r="L24" s="40" t="s">
        <v>28</v>
      </c>
      <c r="M24" s="41"/>
    </row>
    <row r="25" spans="1:13" x14ac:dyDescent="0.25">
      <c r="A25" s="18"/>
      <c r="B25" s="52"/>
      <c r="C25" s="53"/>
      <c r="D25" s="52"/>
      <c r="E25" s="53"/>
      <c r="F25" s="52"/>
      <c r="G25" s="53"/>
      <c r="H25" s="52"/>
      <c r="I25" s="54"/>
      <c r="J25" s="11"/>
      <c r="K25" s="10">
        <v>29</v>
      </c>
      <c r="L25" s="40" t="s">
        <v>11</v>
      </c>
      <c r="M25" s="41"/>
    </row>
    <row r="26" spans="1:13" x14ac:dyDescent="0.25">
      <c r="A26" s="19"/>
      <c r="B26" s="57"/>
      <c r="C26" s="58"/>
      <c r="D26" s="57"/>
      <c r="E26" s="58"/>
      <c r="F26" s="57"/>
      <c r="G26" s="58"/>
      <c r="H26" s="60"/>
      <c r="I26" s="61"/>
      <c r="J26" s="20"/>
      <c r="K26" s="21"/>
      <c r="L26" s="62"/>
      <c r="M26" s="63"/>
    </row>
    <row r="27" spans="1:13" x14ac:dyDescent="0.25">
      <c r="A27" s="18"/>
      <c r="B27" s="52"/>
      <c r="C27" s="53"/>
      <c r="D27" s="52"/>
      <c r="E27" s="53"/>
      <c r="F27" s="52"/>
      <c r="G27" s="53"/>
      <c r="H27" s="52"/>
      <c r="I27" s="54"/>
      <c r="J27" s="38" t="s">
        <v>17</v>
      </c>
      <c r="K27" s="9">
        <v>2</v>
      </c>
      <c r="L27" s="55" t="s">
        <v>29</v>
      </c>
      <c r="M27" s="56"/>
    </row>
    <row r="28" spans="1:13" x14ac:dyDescent="0.25">
      <c r="A28" s="19"/>
      <c r="B28" s="57"/>
      <c r="C28" s="58"/>
      <c r="D28" s="57"/>
      <c r="E28" s="58"/>
      <c r="F28" s="57"/>
      <c r="G28" s="58"/>
      <c r="H28" s="57"/>
      <c r="I28" s="59"/>
      <c r="J28" s="39"/>
      <c r="K28" s="10">
        <v>9</v>
      </c>
      <c r="L28" s="40" t="s">
        <v>18</v>
      </c>
      <c r="M28" s="41"/>
    </row>
    <row r="29" spans="1:13" x14ac:dyDescent="0.25">
      <c r="A29" s="42" t="s">
        <v>19</v>
      </c>
      <c r="B29" s="43"/>
      <c r="C29" s="43"/>
      <c r="D29" s="43"/>
      <c r="E29" s="43"/>
      <c r="F29" s="43"/>
      <c r="G29" s="43"/>
      <c r="H29" s="43"/>
      <c r="I29" s="44"/>
      <c r="J29" s="39"/>
      <c r="K29" s="10">
        <v>16</v>
      </c>
      <c r="L29" s="40" t="s">
        <v>30</v>
      </c>
      <c r="M29" s="41"/>
    </row>
    <row r="30" spans="1:13" x14ac:dyDescent="0.25">
      <c r="A30" s="45"/>
      <c r="B30" s="46"/>
      <c r="C30" s="46"/>
      <c r="D30" s="46"/>
      <c r="E30" s="46"/>
      <c r="F30" s="46"/>
      <c r="G30" s="46"/>
      <c r="H30" s="46"/>
      <c r="I30" s="47"/>
      <c r="J30" s="23"/>
      <c r="K30" s="10">
        <v>23</v>
      </c>
      <c r="L30" s="24" t="s">
        <v>31</v>
      </c>
      <c r="M30" s="25"/>
    </row>
    <row r="31" spans="1:13" x14ac:dyDescent="0.25">
      <c r="A31" s="45"/>
      <c r="B31" s="46"/>
      <c r="C31" s="46"/>
      <c r="D31" s="46"/>
      <c r="E31" s="46"/>
      <c r="F31" s="46"/>
      <c r="G31" s="46"/>
      <c r="H31" s="46"/>
      <c r="I31" s="47"/>
      <c r="J31" s="23"/>
      <c r="K31" s="10">
        <v>30</v>
      </c>
      <c r="L31" s="24" t="s">
        <v>32</v>
      </c>
      <c r="M31" s="25"/>
    </row>
    <row r="32" spans="1:13" x14ac:dyDescent="0.25">
      <c r="A32" s="45"/>
      <c r="B32" s="46"/>
      <c r="C32" s="46"/>
      <c r="D32" s="46"/>
      <c r="E32" s="46"/>
      <c r="F32" s="46"/>
      <c r="G32" s="46"/>
      <c r="H32" s="46"/>
      <c r="I32" s="47"/>
      <c r="J32" s="38" t="s">
        <v>20</v>
      </c>
      <c r="K32" s="10"/>
      <c r="L32" s="40"/>
      <c r="M32" s="41"/>
    </row>
    <row r="33" spans="1:13" x14ac:dyDescent="0.25">
      <c r="A33" s="45"/>
      <c r="B33" s="46"/>
      <c r="C33" s="46"/>
      <c r="D33" s="46"/>
      <c r="E33" s="46"/>
      <c r="F33" s="46"/>
      <c r="G33" s="46"/>
      <c r="H33" s="46"/>
      <c r="I33" s="47"/>
      <c r="J33" s="39"/>
      <c r="K33" s="10"/>
      <c r="L33" s="40"/>
      <c r="M33" s="41"/>
    </row>
    <row r="34" spans="1:13" x14ac:dyDescent="0.25">
      <c r="A34" s="26"/>
      <c r="B34" s="27"/>
      <c r="C34" s="27"/>
      <c r="D34" s="27"/>
      <c r="E34" s="27"/>
      <c r="F34" s="27"/>
      <c r="G34" s="27"/>
      <c r="H34" s="27"/>
      <c r="I34" s="28"/>
      <c r="J34" s="39"/>
      <c r="K34" s="29"/>
      <c r="L34" s="30"/>
      <c r="M34" s="31"/>
    </row>
    <row r="35" spans="1:13" ht="15.75" x14ac:dyDescent="0.25">
      <c r="A35" s="32"/>
      <c r="B35" s="48"/>
      <c r="C35" s="49"/>
      <c r="D35" s="48"/>
      <c r="E35" s="49"/>
      <c r="F35" s="48"/>
      <c r="G35" s="49"/>
      <c r="H35" s="50"/>
      <c r="I35" s="51"/>
      <c r="J35" s="39"/>
      <c r="K35" s="33"/>
      <c r="L35" s="36"/>
      <c r="M35" s="37"/>
    </row>
    <row r="36" spans="1:13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38" t="s">
        <v>21</v>
      </c>
      <c r="K36" s="34"/>
      <c r="L36" s="16"/>
      <c r="M36" s="16"/>
    </row>
    <row r="37" spans="1:13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39"/>
      <c r="K37" s="35"/>
      <c r="L37" s="16"/>
      <c r="M37" s="16"/>
    </row>
    <row r="38" spans="1:13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39"/>
      <c r="K38" s="35"/>
      <c r="L38" s="16"/>
      <c r="M38" s="16"/>
    </row>
  </sheetData>
  <mergeCells count="113">
    <mergeCell ref="L9:M9"/>
    <mergeCell ref="A10:I11"/>
    <mergeCell ref="L10:M10"/>
    <mergeCell ref="L11:M11"/>
    <mergeCell ref="B12:C12"/>
    <mergeCell ref="D12:E12"/>
    <mergeCell ref="F12:G12"/>
    <mergeCell ref="H12:I12"/>
    <mergeCell ref="L12:M12"/>
    <mergeCell ref="A1:A9"/>
    <mergeCell ref="J1:L2"/>
    <mergeCell ref="J3:J5"/>
    <mergeCell ref="L3:M3"/>
    <mergeCell ref="L4:M4"/>
    <mergeCell ref="L5:M5"/>
    <mergeCell ref="L6:M6"/>
    <mergeCell ref="L7:M7"/>
    <mergeCell ref="L8:M8"/>
    <mergeCell ref="J9:J11"/>
    <mergeCell ref="B13:C13"/>
    <mergeCell ref="D13:E13"/>
    <mergeCell ref="F13:G13"/>
    <mergeCell ref="H13:I13"/>
    <mergeCell ref="L13:M13"/>
    <mergeCell ref="B14:C14"/>
    <mergeCell ref="D14:E14"/>
    <mergeCell ref="F14:G14"/>
    <mergeCell ref="H14:I14"/>
    <mergeCell ref="L14:M14"/>
    <mergeCell ref="L16:M16"/>
    <mergeCell ref="B17:C17"/>
    <mergeCell ref="D17:E17"/>
    <mergeCell ref="F17:G17"/>
    <mergeCell ref="H17:I17"/>
    <mergeCell ref="L17:M17"/>
    <mergeCell ref="B15:C15"/>
    <mergeCell ref="D15:E15"/>
    <mergeCell ref="F15:G15"/>
    <mergeCell ref="H15:I15"/>
    <mergeCell ref="J15:J17"/>
    <mergeCell ref="L15:M15"/>
    <mergeCell ref="B16:C16"/>
    <mergeCell ref="D16:E16"/>
    <mergeCell ref="F16:G16"/>
    <mergeCell ref="H16:I16"/>
    <mergeCell ref="B18:C18"/>
    <mergeCell ref="D18:E18"/>
    <mergeCell ref="F18:G18"/>
    <mergeCell ref="H18:I18"/>
    <mergeCell ref="L18:M18"/>
    <mergeCell ref="B19:C19"/>
    <mergeCell ref="D19:E19"/>
    <mergeCell ref="F19:G19"/>
    <mergeCell ref="H19:I19"/>
    <mergeCell ref="L19:M19"/>
    <mergeCell ref="L21:M21"/>
    <mergeCell ref="B22:C22"/>
    <mergeCell ref="D22:E22"/>
    <mergeCell ref="F22:G22"/>
    <mergeCell ref="H22:I22"/>
    <mergeCell ref="L22:M22"/>
    <mergeCell ref="B20:C20"/>
    <mergeCell ref="D20:E20"/>
    <mergeCell ref="F20:G20"/>
    <mergeCell ref="H20:I20"/>
    <mergeCell ref="L20:M20"/>
    <mergeCell ref="B21:C21"/>
    <mergeCell ref="D21:E21"/>
    <mergeCell ref="F21:G21"/>
    <mergeCell ref="H21:I21"/>
    <mergeCell ref="J21:J24"/>
    <mergeCell ref="B23:C23"/>
    <mergeCell ref="D23:E23"/>
    <mergeCell ref="F23:G23"/>
    <mergeCell ref="H23:I23"/>
    <mergeCell ref="L23:M23"/>
    <mergeCell ref="B24:C24"/>
    <mergeCell ref="D24:E24"/>
    <mergeCell ref="F24:G24"/>
    <mergeCell ref="H24:I24"/>
    <mergeCell ref="L24:M24"/>
    <mergeCell ref="B25:C25"/>
    <mergeCell ref="D25:E25"/>
    <mergeCell ref="F25:G25"/>
    <mergeCell ref="H25:I25"/>
    <mergeCell ref="L25:M25"/>
    <mergeCell ref="B26:C26"/>
    <mergeCell ref="D26:E26"/>
    <mergeCell ref="F26:G26"/>
    <mergeCell ref="H26:I26"/>
    <mergeCell ref="L26:M26"/>
    <mergeCell ref="B27:C27"/>
    <mergeCell ref="D27:E27"/>
    <mergeCell ref="F27:G27"/>
    <mergeCell ref="H27:I27"/>
    <mergeCell ref="J27:J29"/>
    <mergeCell ref="L27:M27"/>
    <mergeCell ref="B28:C28"/>
    <mergeCell ref="D28:E28"/>
    <mergeCell ref="F28:G28"/>
    <mergeCell ref="H28:I28"/>
    <mergeCell ref="L35:M35"/>
    <mergeCell ref="J36:J38"/>
    <mergeCell ref="L28:M28"/>
    <mergeCell ref="A29:I33"/>
    <mergeCell ref="L29:M29"/>
    <mergeCell ref="J32:J35"/>
    <mergeCell ref="L32:M32"/>
    <mergeCell ref="L33:M33"/>
    <mergeCell ref="B35:C35"/>
    <mergeCell ref="D35:E35"/>
    <mergeCell ref="F35:G35"/>
    <mergeCell ref="H35:I35"/>
  </mergeCells>
  <conditionalFormatting sqref="A29:A31">
    <cfRule type="expression" dxfId="4" priority="1">
      <formula>A29&lt;&gt;""</formula>
    </cfRule>
  </conditionalFormatting>
  <conditionalFormatting sqref="B3:G3">
    <cfRule type="expression" dxfId="3" priority="4" stopIfTrue="1">
      <formula>DAY(B3)&gt;8</formula>
    </cfRule>
  </conditionalFormatting>
  <conditionalFormatting sqref="B7:H9">
    <cfRule type="expression" dxfId="2" priority="3" stopIfTrue="1">
      <formula>AND(DAY(B7)&gt;=1,DAY(B7)&lt;=15)</formula>
    </cfRule>
  </conditionalFormatting>
  <conditionalFormatting sqref="B3:H8">
    <cfRule type="expression" dxfId="1" priority="5">
      <formula>VLOOKUP(DAY(B3),DíasDeTareas,1,FALSE)=DAY(B3)</formula>
    </cfRule>
  </conditionalFormatting>
  <conditionalFormatting sqref="A13:I28 A35:I35">
    <cfRule type="expression" dxfId="0" priority="2">
      <formula>A13&lt;&gt;""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Cultura</dc:creator>
  <cp:lastModifiedBy>Cultura</cp:lastModifiedBy>
  <dcterms:created xsi:type="dcterms:W3CDTF">2020-08-05T20:09:18Z</dcterms:created>
  <dcterms:modified xsi:type="dcterms:W3CDTF">2021-07-30T17:20:22Z</dcterms:modified>
</cp:coreProperties>
</file>